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5f5564a76137f5/Documents/Springstone/Price Transparency/2024/"/>
    </mc:Choice>
  </mc:AlternateContent>
  <xr:revisionPtr revIDLastSave="0" documentId="8_{D93E07FF-57B1-44FD-8CE4-29F056370EB4}" xr6:coauthVersionLast="47" xr6:coauthVersionMax="47" xr10:uidLastSave="{00000000-0000-0000-0000-000000000000}"/>
  <workbookProtection workbookAlgorithmName="SHA-512" workbookHashValue="Sq0Fzp+qLohUUgMYFaCq6OTIARr5Ml14kYR+fbeQSvh2rUbcKi7GK4Ttv2vk94g2QT7WPb+IkUGw2u5+8CT3CA==" workbookSaltValue="mbJ4VNG27DpCr+3DTjC/ZQ==" workbookSpinCount="100000" lockStructure="1"/>
  <bookViews>
    <workbookView xWindow="28680" yWindow="-120" windowWidth="29040" windowHeight="15720" xr2:uid="{44AF11EA-9062-45D8-A91D-CA2A9C9A40CA}"/>
  </bookViews>
  <sheets>
    <sheet name="SHOPPABLE SERVICE" sheetId="1" r:id="rId1"/>
    <sheet name="Sheet2" sheetId="2" state="hidden" r:id="rId2"/>
  </sheets>
  <definedNames>
    <definedName name="DATA">Sheet2!$E$2:$M$45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E34" i="2"/>
  <c r="E32" i="2"/>
  <c r="E35" i="2"/>
  <c r="E30" i="2"/>
  <c r="E31" i="2"/>
  <c r="E36" i="2"/>
  <c r="E37" i="2"/>
  <c r="E38" i="2"/>
  <c r="E39" i="2"/>
  <c r="E40" i="2"/>
  <c r="E41" i="2"/>
  <c r="E42" i="2"/>
  <c r="E43" i="2"/>
  <c r="E44" i="2"/>
  <c r="E45" i="2"/>
  <c r="E16" i="2"/>
  <c r="E17" i="2"/>
  <c r="E29" i="2"/>
  <c r="E20" i="2"/>
  <c r="E21" i="2"/>
  <c r="E22" i="2"/>
  <c r="E23" i="2"/>
  <c r="E15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2" i="2"/>
  <c r="E13" i="2"/>
  <c r="E14" i="2"/>
  <c r="E18" i="2"/>
  <c r="E19" i="2"/>
  <c r="E24" i="2"/>
  <c r="E25" i="2"/>
  <c r="E26" i="2"/>
  <c r="E27" i="2"/>
  <c r="E28" i="2"/>
  <c r="E2" i="2"/>
  <c r="D18" i="1" l="1"/>
  <c r="D9" i="1"/>
  <c r="D23" i="1"/>
</calcChain>
</file>

<file path=xl/sharedStrings.xml><?xml version="1.0" encoding="utf-8"?>
<sst xmlns="http://schemas.openxmlformats.org/spreadsheetml/2006/main" count="399" uniqueCount="103">
  <si>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</si>
  <si>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</si>
  <si>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</si>
  <si>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</si>
  <si>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</si>
  <si>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</si>
  <si>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</si>
  <si>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</si>
  <si>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</si>
  <si>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</si>
  <si>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</si>
  <si>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</si>
  <si>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</si>
  <si>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</si>
  <si>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Status</t>
  </si>
  <si>
    <t>6Degrees Health</t>
  </si>
  <si>
    <t>6 Degrees Health</t>
  </si>
  <si>
    <t>Commercial</t>
  </si>
  <si>
    <t>Aetna</t>
  </si>
  <si>
    <t>Medicare Advantage</t>
  </si>
  <si>
    <t>100% of Medicare</t>
  </si>
  <si>
    <t>American Behavioral</t>
  </si>
  <si>
    <t>Anthem</t>
  </si>
  <si>
    <t>BCBS/Anthem</t>
  </si>
  <si>
    <t>Beacon</t>
  </si>
  <si>
    <t>Behavioral Health System</t>
  </si>
  <si>
    <t>Bright Health</t>
  </si>
  <si>
    <t>Managed Medicaid</t>
  </si>
  <si>
    <t>Cigna</t>
  </si>
  <si>
    <t>Compsych</t>
  </si>
  <si>
    <t>ComPsych</t>
  </si>
  <si>
    <t>75% of billed charges</t>
  </si>
  <si>
    <t>First Health</t>
  </si>
  <si>
    <t>Healthsmart</t>
  </si>
  <si>
    <t>80% of billed charges</t>
  </si>
  <si>
    <t>Humana Behavioral Health</t>
  </si>
  <si>
    <t>Humana</t>
  </si>
  <si>
    <t>Magellan</t>
  </si>
  <si>
    <t>Multiplan</t>
  </si>
  <si>
    <t>MULTIPLAN/PHCS/BEECH STREET</t>
  </si>
  <si>
    <t>Provider Networks of America</t>
  </si>
  <si>
    <t>85% of Billed Charges</t>
  </si>
  <si>
    <t>Tricare</t>
  </si>
  <si>
    <t>Other Governmental</t>
  </si>
  <si>
    <t>100% TriCare Allowable</t>
  </si>
  <si>
    <t>United Behavioral Health</t>
  </si>
  <si>
    <t>UBH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</si>
  <si>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</si>
  <si>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</si>
  <si>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</si>
  <si>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</si>
  <si>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</si>
  <si>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</si>
  <si>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</si>
  <si>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</si>
  <si>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</si>
  <si>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</si>
  <si>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</si>
  <si>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</si>
  <si>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</si>
  <si>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</si>
  <si>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</si>
  <si>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</si>
  <si>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</si>
  <si>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</si>
  <si>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TriCare West</t>
  </si>
  <si>
    <t>Healthspring</t>
  </si>
  <si>
    <t>Denver Springs</t>
  </si>
  <si>
    <t>Colorado Access</t>
  </si>
  <si>
    <t>Managed Medicaidx</t>
  </si>
  <si>
    <t>Colorado Community Health Alliance</t>
  </si>
  <si>
    <t>InnovAge</t>
  </si>
  <si>
    <t>Innovage</t>
  </si>
  <si>
    <t>Kaiser</t>
  </si>
  <si>
    <t>Pinnacol Assurance</t>
  </si>
  <si>
    <t>Rocky Mountain Health Plan</t>
  </si>
  <si>
    <t xml:space="preserve">Mental Health Case Rate:'$9,000 (Case Rate days 1-14)
$1,000 (Per Diem days 15-30)
$950 (Per Diem days 31+)
$1,000 (Per Diem not eligible for Case Rate)
SUD ASAM 3.7WM $939.00 Per Diem
SUD ASAM 3.7 $939.00 Per Diem </t>
  </si>
  <si>
    <t xml:space="preserve">SUD ASAM 3.7WM $939.00 Per Diem
SUD ASAM 3.7 $939.00 Per Diem </t>
  </si>
  <si>
    <t>Refer to other Beacon agreement terms</t>
  </si>
  <si>
    <t>100% Medicaid</t>
  </si>
  <si>
    <t>80% of CO WC fee schedule</t>
  </si>
  <si>
    <t>$940.00 SUD 3.7WM
$650.00 SUD 3.7</t>
  </si>
  <si>
    <t>$650.00 SUD 3.7</t>
  </si>
  <si>
    <t>100% of TriCare rate (Medicare OPPS)</t>
  </si>
  <si>
    <t>105% of Medicare</t>
  </si>
  <si>
    <t>Medicare (Medicare)</t>
  </si>
  <si>
    <t>Evernorth/Cigna</t>
  </si>
  <si>
    <t>Friday Health Plan</t>
  </si>
  <si>
    <t>Mines &amp; Associates</t>
  </si>
  <si>
    <t>MULTIPLAN/PHCS (auto)</t>
  </si>
  <si>
    <t>MULTIPLAN/PHCS (Work Comp)</t>
  </si>
  <si>
    <t>$450 MH
$360.72 SUD PHP</t>
  </si>
  <si>
    <t>$250 MH</t>
  </si>
  <si>
    <t>64% of billed charges</t>
  </si>
  <si>
    <t>Lesser of 90% of state auto rate or group health rate</t>
  </si>
  <si>
    <t>Lesser of 85% of state WC rate or group health rate</t>
  </si>
  <si>
    <t>68% of billed charges</t>
  </si>
  <si>
    <t>(2)  Negotiated rate includes any contracted rate with a third party payor.  Rate reflected were effective on 1/1/24</t>
  </si>
  <si>
    <t>VA CCN</t>
  </si>
  <si>
    <t>Not Contracted/Covered Service</t>
  </si>
  <si>
    <t>1,000.00 3.7WM
700.00 3.7</t>
  </si>
  <si>
    <t>$350 - Full Day
$245 - Half Day</t>
  </si>
  <si>
    <t>100% Medicare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</si>
</sst>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2" fontId="0" fillId="0" borderId="1" xfId="0" quotePrefix="1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0" fontId="6" fillId="0" borderId="1" xfId="0" applyFont="1" applyBorder="1" applyAlignment="1">
      <alignment wrapText="1"/>
    </xf>
    <xf numFmtId="2" fontId="0" fillId="0" borderId="2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164" fontId="6" fillId="0" borderId="0" xfId="1" applyNumberFormat="1" applyFont="1" applyFill="1" applyAlignment="1">
      <alignment horizontal="right" wrapText="1"/>
    </xf>
    <xf numFmtId="14" fontId="6" fillId="0" borderId="0" xfId="0" applyNumberFormat="1" applyFont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603885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32" t="str">
        <f>+Sheet2!A2</f>
        <v>Denver Springs</v>
      </c>
      <c r="E2" s="33"/>
      <c r="F2" s="33"/>
      <c r="G2" s="34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35" t="s">
        <v>85</v>
      </c>
      <c r="E6" s="36"/>
      <c r="F6" s="36"/>
      <c r="G6" s="37"/>
      <c r="H6" s="7" t="s">
        <v>51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56</v>
      </c>
      <c r="D8" s="8" t="s">
        <v>58</v>
      </c>
      <c r="E8" s="4"/>
      <c r="F8" s="8" t="s">
        <v>50</v>
      </c>
      <c r="G8" s="8" t="s">
        <v>1</v>
      </c>
      <c r="H8" s="8" t="s">
        <v>59</v>
      </c>
      <c r="I8" s="8" t="s">
        <v>60</v>
      </c>
    </row>
    <row r="9" spans="1:9" x14ac:dyDescent="0.25">
      <c r="A9" s="1"/>
      <c r="B9" s="25" t="s">
        <v>48</v>
      </c>
      <c r="C9" s="25" t="s">
        <v>52</v>
      </c>
      <c r="D9" s="29" t="str">
        <f>(VLOOKUP($D$6,DATA,2,FALSE))</f>
        <v>100% Medicare</v>
      </c>
      <c r="E9" s="1"/>
      <c r="F9" s="28">
        <v>2781</v>
      </c>
      <c r="G9" s="28">
        <v>1150</v>
      </c>
      <c r="H9" s="38">
        <f>MIN(Sheet2!F2:F28)</f>
        <v>950</v>
      </c>
      <c r="I9" s="38">
        <f>MAX(Sheet2!F2:F28)</f>
        <v>1760</v>
      </c>
    </row>
    <row r="10" spans="1:9" x14ac:dyDescent="0.25">
      <c r="A10" s="1"/>
      <c r="B10" s="26"/>
      <c r="C10" s="26"/>
      <c r="D10" s="30"/>
      <c r="E10" s="1"/>
      <c r="F10" s="28"/>
      <c r="G10" s="28"/>
      <c r="H10" s="38"/>
      <c r="I10" s="38"/>
    </row>
    <row r="11" spans="1:9" x14ac:dyDescent="0.25">
      <c r="A11" s="1"/>
      <c r="B11" s="26"/>
      <c r="C11" s="26"/>
      <c r="D11" s="30"/>
      <c r="E11" s="1"/>
      <c r="F11" s="28"/>
      <c r="G11" s="28"/>
      <c r="H11" s="38"/>
      <c r="I11" s="38"/>
    </row>
    <row r="12" spans="1:9" x14ac:dyDescent="0.25">
      <c r="A12" s="1"/>
      <c r="B12" s="26"/>
      <c r="C12" s="26"/>
      <c r="D12" s="30"/>
      <c r="E12" s="1"/>
      <c r="F12" s="28"/>
      <c r="G12" s="28"/>
      <c r="H12" s="38"/>
      <c r="I12" s="38"/>
    </row>
    <row r="13" spans="1:9" x14ac:dyDescent="0.25">
      <c r="A13" s="1"/>
      <c r="B13" s="26"/>
      <c r="C13" s="26"/>
      <c r="D13" s="30"/>
      <c r="E13" s="1"/>
      <c r="F13" s="28"/>
      <c r="G13" s="28"/>
      <c r="H13" s="38"/>
      <c r="I13" s="38"/>
    </row>
    <row r="14" spans="1:9" x14ac:dyDescent="0.25">
      <c r="A14" s="1"/>
      <c r="B14" s="26"/>
      <c r="C14" s="26"/>
      <c r="D14" s="30"/>
      <c r="E14" s="1"/>
      <c r="F14" s="28"/>
      <c r="G14" s="28"/>
      <c r="H14" s="38"/>
      <c r="I14" s="38"/>
    </row>
    <row r="15" spans="1:9" x14ac:dyDescent="0.25">
      <c r="A15" s="1"/>
      <c r="B15" s="27"/>
      <c r="C15" s="27"/>
      <c r="D15" s="31"/>
      <c r="E15" s="1"/>
      <c r="F15" s="28"/>
      <c r="G15" s="28"/>
      <c r="H15" s="38"/>
      <c r="I15" s="38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56</v>
      </c>
      <c r="D17" s="8" t="s">
        <v>58</v>
      </c>
      <c r="E17" s="4"/>
      <c r="F17" s="8" t="s">
        <v>50</v>
      </c>
      <c r="G17" s="8" t="s">
        <v>1</v>
      </c>
      <c r="H17" s="8" t="s">
        <v>59</v>
      </c>
      <c r="I17" s="8" t="s">
        <v>60</v>
      </c>
    </row>
    <row r="18" spans="1:9" ht="30" customHeight="1" x14ac:dyDescent="0.25">
      <c r="A18" s="1"/>
      <c r="B18" s="25" t="s">
        <v>49</v>
      </c>
      <c r="C18" s="25" t="s">
        <v>53</v>
      </c>
      <c r="D18" s="29" t="str">
        <f>(VLOOKUP($D$6,DATA,5,FALSE))</f>
        <v>100% Medicare</v>
      </c>
      <c r="E18" s="1"/>
      <c r="F18" s="28">
        <v>1393</v>
      </c>
      <c r="G18" s="28">
        <v>418</v>
      </c>
      <c r="H18" s="38">
        <f>MIN(Sheet2!I2:I28)</f>
        <v>433</v>
      </c>
      <c r="I18" s="38">
        <f>MAX(Sheet2!I2:I28)</f>
        <v>800</v>
      </c>
    </row>
    <row r="19" spans="1:9" x14ac:dyDescent="0.25">
      <c r="A19" s="1"/>
      <c r="B19" s="26"/>
      <c r="C19" s="26"/>
      <c r="D19" s="30"/>
      <c r="E19" s="1"/>
      <c r="F19" s="28"/>
      <c r="G19" s="28"/>
      <c r="H19" s="38"/>
      <c r="I19" s="38"/>
    </row>
    <row r="20" spans="1:9" x14ac:dyDescent="0.25">
      <c r="A20" s="1"/>
      <c r="B20" s="27"/>
      <c r="C20" s="27"/>
      <c r="D20" s="31"/>
      <c r="E20" s="1"/>
      <c r="F20" s="28"/>
      <c r="G20" s="28"/>
      <c r="H20" s="38"/>
      <c r="I20" s="38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56</v>
      </c>
      <c r="D22" s="8" t="s">
        <v>58</v>
      </c>
      <c r="E22" s="4"/>
      <c r="F22" s="8" t="s">
        <v>50</v>
      </c>
      <c r="G22" s="8" t="s">
        <v>1</v>
      </c>
      <c r="H22" s="8" t="s">
        <v>59</v>
      </c>
      <c r="I22" s="8" t="s">
        <v>60</v>
      </c>
    </row>
    <row r="23" spans="1:9" ht="30" customHeight="1" x14ac:dyDescent="0.25">
      <c r="A23" s="1"/>
      <c r="B23" s="25" t="s">
        <v>2</v>
      </c>
      <c r="C23" s="25" t="s">
        <v>54</v>
      </c>
      <c r="D23" s="29" t="str">
        <f>(VLOOKUP($D$6,DATA,6,FALSE))</f>
        <v>100% Medicare</v>
      </c>
      <c r="E23" s="1"/>
      <c r="F23" s="28">
        <v>834</v>
      </c>
      <c r="G23" s="28">
        <v>282</v>
      </c>
      <c r="H23" s="38">
        <f>MIN(Sheet2!J2:J28)</f>
        <v>222</v>
      </c>
      <c r="I23" s="38">
        <f>MAX(Sheet2!J2:J28)</f>
        <v>640</v>
      </c>
    </row>
    <row r="24" spans="1:9" x14ac:dyDescent="0.25">
      <c r="A24" s="1"/>
      <c r="B24" s="26"/>
      <c r="C24" s="26"/>
      <c r="D24" s="30"/>
      <c r="E24" s="1"/>
      <c r="F24" s="28"/>
      <c r="G24" s="28"/>
      <c r="H24" s="38"/>
      <c r="I24" s="38"/>
    </row>
    <row r="25" spans="1:9" x14ac:dyDescent="0.25">
      <c r="A25" s="1"/>
      <c r="B25" s="27"/>
      <c r="C25" s="27"/>
      <c r="D25" s="31"/>
      <c r="E25" s="1"/>
      <c r="F25" s="28"/>
      <c r="G25" s="28"/>
      <c r="H25" s="38"/>
      <c r="I25" s="38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55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57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97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61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62</v>
      </c>
      <c r="C31" s="1"/>
      <c r="D31" s="1"/>
      <c r="E31" s="1"/>
      <c r="F31" s="1"/>
      <c r="G31" s="1"/>
      <c r="H31" s="1"/>
      <c r="I31" s="1"/>
    </row>
  </sheetData>
  <sheetProtection algorithmName="SHA-512" hashValue="mRPOa3zwysKEDwZb6G2HthRSeqLWDwcir75r3DKSKSuGxummuWC7swS7gjtJ4FWakmPs8LnLHbAyO8CuT2vcBw==" saltValue="OJdW+q80BaaWVZaZPJlaPg==" spinCount="100000" sheet="1" objects="1" scenarios="1" selectLockedCells="1"/>
  <mergeCells count="23">
    <mergeCell ref="D2:G2"/>
    <mergeCell ref="D6:G6"/>
    <mergeCell ref="H18:H20"/>
    <mergeCell ref="I18:I20"/>
    <mergeCell ref="H23:H25"/>
    <mergeCell ref="I23:I25"/>
    <mergeCell ref="I9:I15"/>
    <mergeCell ref="H9:H15"/>
    <mergeCell ref="G23:G25"/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Sheet2!$E$2:$E$45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M50"/>
  <sheetViews>
    <sheetView topLeftCell="A27" workbookViewId="0">
      <selection activeCell="A33" sqref="A33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  <col min="13" max="13" width="25.5703125" bestFit="1" customWidth="1"/>
  </cols>
  <sheetData>
    <row r="1" spans="1:13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13" ht="45" x14ac:dyDescent="0.25">
      <c r="A2" s="10" t="s">
        <v>67</v>
      </c>
      <c r="B2" s="10" t="s">
        <v>15</v>
      </c>
      <c r="C2" s="10" t="s">
        <v>16</v>
      </c>
      <c r="D2" s="11" t="s">
        <v>17</v>
      </c>
      <c r="E2" t="str">
        <f>CONCATENATE(C2," (",D2,")")</f>
        <v>6 Degrees Health (Commercial)</v>
      </c>
      <c r="F2" s="12">
        <v>1760</v>
      </c>
      <c r="G2" s="12">
        <v>1760</v>
      </c>
      <c r="H2" s="13">
        <v>1760</v>
      </c>
      <c r="I2" s="13">
        <v>800</v>
      </c>
      <c r="J2" s="13">
        <v>640</v>
      </c>
      <c r="K2" s="13" t="s">
        <v>99</v>
      </c>
      <c r="L2" s="13" t="s">
        <v>99</v>
      </c>
      <c r="M2" s="14">
        <v>44256</v>
      </c>
    </row>
    <row r="3" spans="1:13" ht="45" x14ac:dyDescent="0.25">
      <c r="A3" s="10" t="s">
        <v>67</v>
      </c>
      <c r="B3" s="10" t="s">
        <v>18</v>
      </c>
      <c r="C3" s="10" t="s">
        <v>18</v>
      </c>
      <c r="D3" s="11" t="s">
        <v>17</v>
      </c>
      <c r="E3" t="str">
        <f t="shared" ref="E3:E45" si="0">CONCATENATE(C3," (",D3,")")</f>
        <v>Aetna (Commercial)</v>
      </c>
      <c r="F3" s="12">
        <v>992</v>
      </c>
      <c r="G3" s="12">
        <v>992</v>
      </c>
      <c r="H3" s="13">
        <v>992</v>
      </c>
      <c r="I3" s="13">
        <v>451</v>
      </c>
      <c r="J3" s="13">
        <v>234</v>
      </c>
      <c r="K3" s="13" t="s">
        <v>99</v>
      </c>
      <c r="L3" s="16">
        <v>82</v>
      </c>
      <c r="M3" s="14">
        <v>45092</v>
      </c>
    </row>
    <row r="4" spans="1:13" ht="45" x14ac:dyDescent="0.25">
      <c r="A4" s="10" t="s">
        <v>67</v>
      </c>
      <c r="B4" s="10" t="s">
        <v>18</v>
      </c>
      <c r="C4" s="10" t="s">
        <v>18</v>
      </c>
      <c r="D4" s="11" t="s">
        <v>19</v>
      </c>
      <c r="E4" t="str">
        <f t="shared" si="0"/>
        <v>Aetna (Medicare Advantage)</v>
      </c>
      <c r="F4" s="12">
        <v>992</v>
      </c>
      <c r="G4" s="12">
        <v>992</v>
      </c>
      <c r="H4" s="13">
        <v>992</v>
      </c>
      <c r="I4" s="13">
        <v>451</v>
      </c>
      <c r="J4" s="13">
        <v>234</v>
      </c>
      <c r="K4" s="13" t="s">
        <v>99</v>
      </c>
      <c r="L4" s="16">
        <v>82</v>
      </c>
      <c r="M4" s="14">
        <v>45092</v>
      </c>
    </row>
    <row r="5" spans="1:13" ht="30" x14ac:dyDescent="0.25">
      <c r="A5" s="10" t="s">
        <v>67</v>
      </c>
      <c r="B5" s="10" t="s">
        <v>21</v>
      </c>
      <c r="C5" s="10" t="s">
        <v>21</v>
      </c>
      <c r="D5" s="11" t="s">
        <v>17</v>
      </c>
      <c r="E5" t="str">
        <f t="shared" si="0"/>
        <v>American Behavioral (Commercial)</v>
      </c>
      <c r="F5" s="12">
        <v>1125</v>
      </c>
      <c r="G5" s="12">
        <v>1125</v>
      </c>
      <c r="H5" s="13">
        <v>1125</v>
      </c>
      <c r="I5" s="13">
        <v>500</v>
      </c>
      <c r="J5" s="13">
        <v>325</v>
      </c>
      <c r="K5" s="13">
        <v>975</v>
      </c>
      <c r="L5" s="13" t="s">
        <v>99</v>
      </c>
      <c r="M5" s="14">
        <v>44256</v>
      </c>
    </row>
    <row r="6" spans="1:13" ht="45" x14ac:dyDescent="0.25">
      <c r="A6" s="10" t="s">
        <v>67</v>
      </c>
      <c r="B6" s="10" t="s">
        <v>22</v>
      </c>
      <c r="C6" s="10" t="s">
        <v>23</v>
      </c>
      <c r="D6" s="11" t="s">
        <v>19</v>
      </c>
      <c r="E6" t="str">
        <f t="shared" si="0"/>
        <v>BCBS/Anthem (Medicare Advantage)</v>
      </c>
      <c r="F6" s="12">
        <v>1131</v>
      </c>
      <c r="G6" s="12">
        <v>1131</v>
      </c>
      <c r="H6" s="13">
        <v>1093</v>
      </c>
      <c r="I6" s="13">
        <v>549</v>
      </c>
      <c r="J6" s="13">
        <v>222</v>
      </c>
      <c r="K6" s="13" t="s">
        <v>99</v>
      </c>
      <c r="L6" s="13" t="s">
        <v>99</v>
      </c>
      <c r="M6" s="14">
        <v>44599</v>
      </c>
    </row>
    <row r="7" spans="1:13" ht="45" x14ac:dyDescent="0.25">
      <c r="A7" s="10" t="s">
        <v>67</v>
      </c>
      <c r="B7" s="10" t="s">
        <v>22</v>
      </c>
      <c r="C7" s="10" t="s">
        <v>23</v>
      </c>
      <c r="D7" s="11" t="s">
        <v>17</v>
      </c>
      <c r="E7" t="str">
        <f t="shared" si="0"/>
        <v>BCBS/Anthem (Commercial)</v>
      </c>
      <c r="F7" s="12">
        <v>1131</v>
      </c>
      <c r="G7" s="12">
        <v>1131</v>
      </c>
      <c r="H7" s="13">
        <v>1093</v>
      </c>
      <c r="I7" s="13">
        <v>549</v>
      </c>
      <c r="J7" s="13">
        <v>222</v>
      </c>
      <c r="K7" s="13" t="s">
        <v>99</v>
      </c>
      <c r="L7" s="13" t="s">
        <v>99</v>
      </c>
      <c r="M7" s="14">
        <v>44599</v>
      </c>
    </row>
    <row r="8" spans="1:13" ht="45" x14ac:dyDescent="0.25">
      <c r="A8" s="10" t="s">
        <v>67</v>
      </c>
      <c r="B8" s="10" t="s">
        <v>24</v>
      </c>
      <c r="C8" s="10" t="s">
        <v>24</v>
      </c>
      <c r="D8" s="11" t="s">
        <v>17</v>
      </c>
      <c r="E8" t="str">
        <f t="shared" si="0"/>
        <v>Beacon (Commercial)</v>
      </c>
      <c r="F8" s="15">
        <v>1033</v>
      </c>
      <c r="G8" s="15">
        <v>1033</v>
      </c>
      <c r="H8" s="17">
        <v>1033</v>
      </c>
      <c r="I8" s="17">
        <v>489</v>
      </c>
      <c r="J8" s="17">
        <v>272</v>
      </c>
      <c r="K8" s="13" t="s">
        <v>99</v>
      </c>
      <c r="L8" s="13" t="s">
        <v>99</v>
      </c>
      <c r="M8" s="14">
        <v>44431</v>
      </c>
    </row>
    <row r="9" spans="1:13" ht="120" x14ac:dyDescent="0.25">
      <c r="A9" s="10" t="s">
        <v>67</v>
      </c>
      <c r="B9" s="10" t="s">
        <v>24</v>
      </c>
      <c r="C9" s="10" t="s">
        <v>24</v>
      </c>
      <c r="D9" s="11" t="s">
        <v>27</v>
      </c>
      <c r="E9" t="str">
        <f t="shared" si="0"/>
        <v>Beacon (Managed Medicaid)</v>
      </c>
      <c r="F9" s="15" t="s">
        <v>76</v>
      </c>
      <c r="G9" s="15" t="s">
        <v>76</v>
      </c>
      <c r="H9" s="17" t="s">
        <v>77</v>
      </c>
      <c r="I9" s="17" t="s">
        <v>78</v>
      </c>
      <c r="J9" s="17" t="s">
        <v>78</v>
      </c>
      <c r="K9" s="13" t="s">
        <v>99</v>
      </c>
      <c r="L9" s="13" t="s">
        <v>99</v>
      </c>
      <c r="M9" s="14">
        <v>44208</v>
      </c>
    </row>
    <row r="10" spans="1:13" ht="45" x14ac:dyDescent="0.25">
      <c r="A10" s="10" t="s">
        <v>67</v>
      </c>
      <c r="B10" s="10" t="s">
        <v>24</v>
      </c>
      <c r="C10" s="10" t="s">
        <v>24</v>
      </c>
      <c r="D10" s="11" t="s">
        <v>19</v>
      </c>
      <c r="E10" t="str">
        <f t="shared" si="0"/>
        <v>Beacon (Medicare Advantage)</v>
      </c>
      <c r="F10" s="15">
        <v>1013</v>
      </c>
      <c r="G10" s="15">
        <v>1013</v>
      </c>
      <c r="H10" s="17">
        <v>1013</v>
      </c>
      <c r="I10" s="17">
        <v>480</v>
      </c>
      <c r="J10" s="17">
        <v>267</v>
      </c>
      <c r="K10" s="13" t="s">
        <v>99</v>
      </c>
      <c r="L10" s="13" t="s">
        <v>99</v>
      </c>
      <c r="M10" s="14">
        <v>44096</v>
      </c>
    </row>
    <row r="11" spans="1:13" ht="45" x14ac:dyDescent="0.25">
      <c r="A11" s="10" t="s">
        <v>67</v>
      </c>
      <c r="B11" s="10" t="s">
        <v>25</v>
      </c>
      <c r="C11" s="18" t="s">
        <v>25</v>
      </c>
      <c r="D11" s="11" t="s">
        <v>17</v>
      </c>
      <c r="E11" t="str">
        <f t="shared" si="0"/>
        <v>Behavioral Health System (Commercial)</v>
      </c>
      <c r="F11" s="12">
        <v>1120</v>
      </c>
      <c r="G11" s="12">
        <v>1120</v>
      </c>
      <c r="H11" s="13">
        <v>1120</v>
      </c>
      <c r="I11" s="13">
        <v>488</v>
      </c>
      <c r="J11" s="13">
        <v>339</v>
      </c>
      <c r="K11" s="13" t="s">
        <v>99</v>
      </c>
      <c r="L11" s="13" t="s">
        <v>99</v>
      </c>
      <c r="M11" s="14">
        <v>44974</v>
      </c>
    </row>
    <row r="12" spans="1:13" ht="45" x14ac:dyDescent="0.25">
      <c r="A12" s="10" t="s">
        <v>67</v>
      </c>
      <c r="B12" s="10" t="s">
        <v>26</v>
      </c>
      <c r="C12" s="10" t="s">
        <v>26</v>
      </c>
      <c r="D12" s="11" t="s">
        <v>19</v>
      </c>
      <c r="E12" t="str">
        <f t="shared" si="0"/>
        <v>Bright Health (Medicare Advantage)</v>
      </c>
      <c r="F12" s="12" t="s">
        <v>20</v>
      </c>
      <c r="G12" s="12" t="s">
        <v>20</v>
      </c>
      <c r="H12" s="13" t="s">
        <v>20</v>
      </c>
      <c r="I12" s="13" t="s">
        <v>20</v>
      </c>
      <c r="J12" s="13" t="s">
        <v>20</v>
      </c>
      <c r="K12" s="13" t="s">
        <v>99</v>
      </c>
      <c r="L12" s="13" t="s">
        <v>99</v>
      </c>
      <c r="M12" s="14">
        <v>43132</v>
      </c>
    </row>
    <row r="13" spans="1:13" ht="45" x14ac:dyDescent="0.25">
      <c r="A13" s="10" t="s">
        <v>67</v>
      </c>
      <c r="B13" s="10" t="s">
        <v>26</v>
      </c>
      <c r="C13" s="10" t="s">
        <v>26</v>
      </c>
      <c r="D13" s="11" t="s">
        <v>17</v>
      </c>
      <c r="E13" t="str">
        <f t="shared" si="0"/>
        <v>Bright Health (Commercial)</v>
      </c>
      <c r="F13" s="12">
        <v>1100</v>
      </c>
      <c r="G13" s="12">
        <v>1100</v>
      </c>
      <c r="H13" s="13">
        <v>1100</v>
      </c>
      <c r="I13" s="13">
        <v>450</v>
      </c>
      <c r="J13" s="13">
        <v>330</v>
      </c>
      <c r="K13" s="13" t="s">
        <v>99</v>
      </c>
      <c r="L13" s="13" t="s">
        <v>99</v>
      </c>
      <c r="M13" s="14">
        <v>43132</v>
      </c>
    </row>
    <row r="14" spans="1:13" ht="45" x14ac:dyDescent="0.25">
      <c r="A14" s="10" t="s">
        <v>67</v>
      </c>
      <c r="B14" s="10" t="s">
        <v>68</v>
      </c>
      <c r="C14" s="10" t="s">
        <v>68</v>
      </c>
      <c r="D14" s="11" t="s">
        <v>69</v>
      </c>
      <c r="E14" t="str">
        <f t="shared" si="0"/>
        <v>Colorado Access (Managed Medicaidx)</v>
      </c>
      <c r="F14" s="15">
        <v>1080</v>
      </c>
      <c r="G14" s="15" t="s">
        <v>100</v>
      </c>
      <c r="H14" s="15" t="s">
        <v>100</v>
      </c>
      <c r="I14" s="13" t="s">
        <v>101</v>
      </c>
      <c r="J14" s="13">
        <v>245</v>
      </c>
      <c r="K14" s="13" t="s">
        <v>99</v>
      </c>
      <c r="L14" s="13" t="s">
        <v>99</v>
      </c>
      <c r="M14" s="14">
        <v>45108</v>
      </c>
    </row>
    <row r="15" spans="1:13" ht="45" x14ac:dyDescent="0.25">
      <c r="A15" s="10" t="s">
        <v>67</v>
      </c>
      <c r="B15" s="10" t="s">
        <v>68</v>
      </c>
      <c r="C15" s="10" t="s">
        <v>68</v>
      </c>
      <c r="D15" s="11" t="s">
        <v>27</v>
      </c>
      <c r="E15" t="str">
        <f t="shared" si="0"/>
        <v>Colorado Access (Managed Medicaid)</v>
      </c>
      <c r="F15" s="15">
        <v>1080</v>
      </c>
      <c r="G15" s="15" t="s">
        <v>100</v>
      </c>
      <c r="H15" s="15" t="s">
        <v>100</v>
      </c>
      <c r="I15" s="13" t="s">
        <v>101</v>
      </c>
      <c r="J15" s="13">
        <v>245</v>
      </c>
      <c r="K15" s="13" t="s">
        <v>99</v>
      </c>
      <c r="L15" s="13" t="s">
        <v>99</v>
      </c>
      <c r="M15" s="14">
        <v>45108</v>
      </c>
    </row>
    <row r="16" spans="1:13" ht="45" x14ac:dyDescent="0.25">
      <c r="A16" s="10" t="s">
        <v>67</v>
      </c>
      <c r="B16" s="10" t="s">
        <v>70</v>
      </c>
      <c r="C16" s="10"/>
      <c r="D16" s="11" t="s">
        <v>27</v>
      </c>
      <c r="E16" t="str">
        <f t="shared" si="0"/>
        <v xml:space="preserve"> (Managed Medicaid)</v>
      </c>
      <c r="F16" s="12">
        <v>950</v>
      </c>
      <c r="G16" s="12">
        <v>960.62</v>
      </c>
      <c r="H16" s="13">
        <v>689.61</v>
      </c>
      <c r="I16" s="13" t="s">
        <v>91</v>
      </c>
      <c r="J16" s="13" t="s">
        <v>92</v>
      </c>
      <c r="K16" s="13" t="s">
        <v>99</v>
      </c>
      <c r="L16" s="13" t="s">
        <v>99</v>
      </c>
      <c r="M16" s="14">
        <v>44774</v>
      </c>
    </row>
    <row r="17" spans="1:13" ht="45" x14ac:dyDescent="0.25">
      <c r="A17" s="10" t="s">
        <v>67</v>
      </c>
      <c r="B17" s="10" t="s">
        <v>29</v>
      </c>
      <c r="C17" s="10" t="s">
        <v>30</v>
      </c>
      <c r="D17" s="11" t="s">
        <v>17</v>
      </c>
      <c r="E17" t="str">
        <f t="shared" si="0"/>
        <v>ComPsych (Commercial)</v>
      </c>
      <c r="F17" s="12" t="s">
        <v>31</v>
      </c>
      <c r="G17" s="12" t="s">
        <v>31</v>
      </c>
      <c r="H17" s="13" t="s">
        <v>31</v>
      </c>
      <c r="I17" s="13" t="s">
        <v>31</v>
      </c>
      <c r="J17" s="13" t="s">
        <v>31</v>
      </c>
      <c r="K17" s="13" t="s">
        <v>99</v>
      </c>
      <c r="L17" s="13" t="s">
        <v>99</v>
      </c>
      <c r="M17" s="14">
        <v>43101</v>
      </c>
    </row>
    <row r="18" spans="1:13" ht="45" x14ac:dyDescent="0.25">
      <c r="A18" s="10" t="s">
        <v>67</v>
      </c>
      <c r="B18" s="10" t="s">
        <v>86</v>
      </c>
      <c r="C18" s="10" t="s">
        <v>28</v>
      </c>
      <c r="D18" s="11" t="s">
        <v>17</v>
      </c>
      <c r="E18" t="str">
        <f t="shared" si="0"/>
        <v>Cigna (Commercial)</v>
      </c>
      <c r="F18" s="15">
        <v>1114</v>
      </c>
      <c r="G18" s="15">
        <v>1114</v>
      </c>
      <c r="H18" s="17">
        <v>1114</v>
      </c>
      <c r="I18" s="17">
        <v>433</v>
      </c>
      <c r="J18" s="17">
        <v>253</v>
      </c>
      <c r="K18" s="13" t="s">
        <v>99</v>
      </c>
      <c r="L18" s="13" t="s">
        <v>99</v>
      </c>
      <c r="M18" s="14">
        <v>44804</v>
      </c>
    </row>
    <row r="19" spans="1:13" x14ac:dyDescent="0.25">
      <c r="A19" s="9" t="s">
        <v>67</v>
      </c>
      <c r="B19" s="10" t="s">
        <v>32</v>
      </c>
      <c r="C19" s="10" t="s">
        <v>32</v>
      </c>
      <c r="D19" s="11" t="s">
        <v>17</v>
      </c>
      <c r="E19" t="str">
        <f t="shared" si="0"/>
        <v>First Health (Commercial)</v>
      </c>
      <c r="F19" s="12" t="s">
        <v>93</v>
      </c>
      <c r="G19" s="12" t="s">
        <v>93</v>
      </c>
      <c r="H19" s="12" t="s">
        <v>93</v>
      </c>
      <c r="I19" s="12" t="s">
        <v>93</v>
      </c>
      <c r="J19" s="12" t="s">
        <v>93</v>
      </c>
      <c r="K19" s="12" t="s">
        <v>93</v>
      </c>
      <c r="L19" s="12" t="s">
        <v>93</v>
      </c>
      <c r="M19" s="14">
        <v>44774</v>
      </c>
    </row>
    <row r="20" spans="1:13" ht="30" x14ac:dyDescent="0.25">
      <c r="A20" s="10" t="s">
        <v>67</v>
      </c>
      <c r="B20" s="10" t="s">
        <v>87</v>
      </c>
      <c r="C20" s="10" t="s">
        <v>87</v>
      </c>
      <c r="D20" s="11" t="s">
        <v>17</v>
      </c>
      <c r="E20" t="str">
        <f t="shared" si="0"/>
        <v>Friday Health Plan (Commercial)</v>
      </c>
      <c r="F20" s="12">
        <v>1150</v>
      </c>
      <c r="G20" s="12">
        <v>1150</v>
      </c>
      <c r="H20" s="13">
        <v>1150</v>
      </c>
      <c r="I20" s="13">
        <v>450</v>
      </c>
      <c r="J20" s="13">
        <v>325</v>
      </c>
      <c r="K20" s="13">
        <v>865</v>
      </c>
      <c r="L20" s="13" t="s">
        <v>99</v>
      </c>
      <c r="M20" s="14">
        <v>44696</v>
      </c>
    </row>
    <row r="21" spans="1:13" ht="30" x14ac:dyDescent="0.25">
      <c r="A21" s="10" t="s">
        <v>67</v>
      </c>
      <c r="B21" s="10" t="s">
        <v>87</v>
      </c>
      <c r="C21" s="10" t="s">
        <v>87</v>
      </c>
      <c r="D21" s="11" t="s">
        <v>19</v>
      </c>
      <c r="E21" t="str">
        <f t="shared" si="0"/>
        <v>Friday Health Plan (Medicare Advantage)</v>
      </c>
      <c r="F21" s="12">
        <v>1150</v>
      </c>
      <c r="G21" s="12">
        <v>1150</v>
      </c>
      <c r="H21" s="13">
        <v>1150</v>
      </c>
      <c r="I21" s="13">
        <v>450</v>
      </c>
      <c r="J21" s="13">
        <v>325</v>
      </c>
      <c r="K21" s="13">
        <v>865</v>
      </c>
      <c r="L21" s="13" t="s">
        <v>99</v>
      </c>
      <c r="M21" s="14">
        <v>44696</v>
      </c>
    </row>
    <row r="22" spans="1:13" ht="45" x14ac:dyDescent="0.25">
      <c r="A22" s="10" t="s">
        <v>67</v>
      </c>
      <c r="B22" s="10" t="s">
        <v>33</v>
      </c>
      <c r="C22" s="10" t="s">
        <v>33</v>
      </c>
      <c r="D22" s="11" t="s">
        <v>17</v>
      </c>
      <c r="E22" t="str">
        <f t="shared" si="0"/>
        <v>Healthsmart (Commercial)</v>
      </c>
      <c r="F22" s="12" t="s">
        <v>34</v>
      </c>
      <c r="G22" s="12" t="s">
        <v>34</v>
      </c>
      <c r="H22" s="13" t="s">
        <v>34</v>
      </c>
      <c r="I22" s="13" t="s">
        <v>34</v>
      </c>
      <c r="J22" s="13" t="s">
        <v>34</v>
      </c>
      <c r="K22" s="13" t="s">
        <v>99</v>
      </c>
      <c r="L22" s="13" t="s">
        <v>99</v>
      </c>
      <c r="M22" s="14">
        <v>43374</v>
      </c>
    </row>
    <row r="23" spans="1:13" ht="45" x14ac:dyDescent="0.25">
      <c r="A23" s="10" t="s">
        <v>67</v>
      </c>
      <c r="B23" s="10" t="s">
        <v>66</v>
      </c>
      <c r="C23" s="10" t="s">
        <v>66</v>
      </c>
      <c r="D23" s="11" t="s">
        <v>19</v>
      </c>
      <c r="E23" t="str">
        <f t="shared" si="0"/>
        <v>Healthspring (Medicare Advantage)</v>
      </c>
      <c r="F23" s="15">
        <v>1114</v>
      </c>
      <c r="G23" s="15">
        <v>1114</v>
      </c>
      <c r="H23" s="17">
        <v>1114</v>
      </c>
      <c r="I23" s="17">
        <v>433</v>
      </c>
      <c r="J23" s="17">
        <v>253</v>
      </c>
      <c r="K23" s="13" t="s">
        <v>99</v>
      </c>
      <c r="L23" s="13" t="s">
        <v>99</v>
      </c>
      <c r="M23" s="14">
        <v>44804</v>
      </c>
    </row>
    <row r="24" spans="1:13" ht="45" x14ac:dyDescent="0.25">
      <c r="A24" s="10" t="s">
        <v>67</v>
      </c>
      <c r="B24" s="10" t="s">
        <v>35</v>
      </c>
      <c r="C24" s="10" t="s">
        <v>36</v>
      </c>
      <c r="D24" s="11" t="s">
        <v>17</v>
      </c>
      <c r="E24" t="str">
        <f t="shared" si="0"/>
        <v>Humana (Commercial)</v>
      </c>
      <c r="F24" s="12">
        <v>1157</v>
      </c>
      <c r="G24" s="12">
        <v>1157</v>
      </c>
      <c r="H24" s="12">
        <v>1157</v>
      </c>
      <c r="I24" s="12">
        <v>455</v>
      </c>
      <c r="J24" s="12">
        <v>254</v>
      </c>
      <c r="K24" s="13" t="s">
        <v>99</v>
      </c>
      <c r="L24" s="12">
        <v>95</v>
      </c>
      <c r="M24" s="14">
        <v>44896</v>
      </c>
    </row>
    <row r="25" spans="1:13" ht="45" x14ac:dyDescent="0.25">
      <c r="A25" s="10" t="s">
        <v>67</v>
      </c>
      <c r="B25" s="10" t="s">
        <v>35</v>
      </c>
      <c r="C25" s="10" t="s">
        <v>36</v>
      </c>
      <c r="D25" s="11" t="s">
        <v>19</v>
      </c>
      <c r="E25" t="str">
        <f t="shared" si="0"/>
        <v>Humana (Medicare Advantage)</v>
      </c>
      <c r="F25" s="12" t="s">
        <v>20</v>
      </c>
      <c r="G25" s="12" t="s">
        <v>20</v>
      </c>
      <c r="H25" s="13" t="s">
        <v>20</v>
      </c>
      <c r="I25" s="13" t="s">
        <v>20</v>
      </c>
      <c r="J25" s="13" t="s">
        <v>20</v>
      </c>
      <c r="K25" s="13" t="s">
        <v>99</v>
      </c>
      <c r="L25" s="13" t="s">
        <v>99</v>
      </c>
      <c r="M25" s="14">
        <v>43374</v>
      </c>
    </row>
    <row r="26" spans="1:13" ht="45" x14ac:dyDescent="0.25">
      <c r="A26" s="10" t="s">
        <v>67</v>
      </c>
      <c r="B26" s="10" t="s">
        <v>71</v>
      </c>
      <c r="C26" s="10" t="s">
        <v>72</v>
      </c>
      <c r="D26" s="11" t="s">
        <v>19</v>
      </c>
      <c r="E26" t="str">
        <f t="shared" si="0"/>
        <v>Innovage (Medicare Advantage)</v>
      </c>
      <c r="F26" s="12" t="s">
        <v>20</v>
      </c>
      <c r="G26" s="12" t="s">
        <v>20</v>
      </c>
      <c r="H26" s="13" t="s">
        <v>20</v>
      </c>
      <c r="I26" s="13" t="s">
        <v>20</v>
      </c>
      <c r="J26" s="13" t="s">
        <v>20</v>
      </c>
      <c r="K26" s="13" t="s">
        <v>99</v>
      </c>
      <c r="L26" s="13" t="s">
        <v>99</v>
      </c>
      <c r="M26" s="14">
        <v>43497</v>
      </c>
    </row>
    <row r="27" spans="1:13" ht="45" x14ac:dyDescent="0.25">
      <c r="A27" s="10" t="s">
        <v>67</v>
      </c>
      <c r="B27" s="10" t="s">
        <v>73</v>
      </c>
      <c r="C27" s="10" t="s">
        <v>73</v>
      </c>
      <c r="D27" s="11" t="s">
        <v>19</v>
      </c>
      <c r="E27" t="str">
        <f t="shared" si="0"/>
        <v>Kaiser (Medicare Advantage)</v>
      </c>
      <c r="F27" s="15">
        <v>1160</v>
      </c>
      <c r="G27" s="15">
        <v>1160</v>
      </c>
      <c r="H27" s="17">
        <v>1160</v>
      </c>
      <c r="I27" s="17">
        <v>450</v>
      </c>
      <c r="J27" s="17">
        <v>270</v>
      </c>
      <c r="K27" s="13" t="s">
        <v>99</v>
      </c>
      <c r="L27" s="13" t="s">
        <v>99</v>
      </c>
      <c r="M27" s="14">
        <v>44562</v>
      </c>
    </row>
    <row r="28" spans="1:13" ht="45" x14ac:dyDescent="0.25">
      <c r="A28" s="10" t="s">
        <v>67</v>
      </c>
      <c r="B28" s="10" t="s">
        <v>73</v>
      </c>
      <c r="C28" s="10" t="s">
        <v>73</v>
      </c>
      <c r="D28" s="11" t="s">
        <v>27</v>
      </c>
      <c r="E28" t="str">
        <f t="shared" si="0"/>
        <v>Kaiser (Managed Medicaid)</v>
      </c>
      <c r="F28" s="15" t="s">
        <v>79</v>
      </c>
      <c r="G28" s="15" t="s">
        <v>79</v>
      </c>
      <c r="H28" s="17" t="s">
        <v>79</v>
      </c>
      <c r="I28" s="17" t="s">
        <v>79</v>
      </c>
      <c r="J28" s="17" t="s">
        <v>79</v>
      </c>
      <c r="K28" s="13" t="s">
        <v>99</v>
      </c>
      <c r="L28" s="13" t="s">
        <v>99</v>
      </c>
      <c r="M28" s="14">
        <v>44562</v>
      </c>
    </row>
    <row r="29" spans="1:13" ht="45" x14ac:dyDescent="0.25">
      <c r="A29" s="10" t="s">
        <v>67</v>
      </c>
      <c r="B29" s="10" t="s">
        <v>73</v>
      </c>
      <c r="C29" s="10" t="s">
        <v>73</v>
      </c>
      <c r="D29" s="11" t="s">
        <v>17</v>
      </c>
      <c r="E29" t="str">
        <f t="shared" si="0"/>
        <v>Kaiser (Commercial)</v>
      </c>
      <c r="F29" s="15">
        <v>1160</v>
      </c>
      <c r="G29" s="15">
        <v>1160</v>
      </c>
      <c r="H29" s="17">
        <v>1160</v>
      </c>
      <c r="I29" s="17">
        <v>450</v>
      </c>
      <c r="J29" s="17">
        <v>270</v>
      </c>
      <c r="K29" s="13" t="s">
        <v>99</v>
      </c>
      <c r="L29" s="13" t="s">
        <v>99</v>
      </c>
      <c r="M29" s="14">
        <v>44562</v>
      </c>
    </row>
    <row r="30" spans="1:13" ht="45" x14ac:dyDescent="0.25">
      <c r="A30" s="10" t="s">
        <v>67</v>
      </c>
      <c r="B30" s="10" t="s">
        <v>37</v>
      </c>
      <c r="C30" s="10" t="s">
        <v>37</v>
      </c>
      <c r="D30" s="11" t="s">
        <v>17</v>
      </c>
      <c r="E30" t="str">
        <f t="shared" si="0"/>
        <v>Magellan (Commercial)</v>
      </c>
      <c r="F30" s="15">
        <v>1136</v>
      </c>
      <c r="G30" s="15">
        <v>1136</v>
      </c>
      <c r="H30" s="15">
        <v>1136</v>
      </c>
      <c r="I30" s="15">
        <v>447</v>
      </c>
      <c r="J30" s="15">
        <v>279</v>
      </c>
      <c r="K30" s="13" t="s">
        <v>99</v>
      </c>
      <c r="L30" s="13" t="s">
        <v>99</v>
      </c>
      <c r="M30" s="14">
        <v>44951</v>
      </c>
    </row>
    <row r="31" spans="1:13" ht="45" x14ac:dyDescent="0.25">
      <c r="A31" s="10" t="s">
        <v>67</v>
      </c>
      <c r="B31" s="10" t="s">
        <v>37</v>
      </c>
      <c r="C31" s="10" t="s">
        <v>37</v>
      </c>
      <c r="D31" s="11" t="s">
        <v>19</v>
      </c>
      <c r="E31" t="str">
        <f t="shared" si="0"/>
        <v>Magellan (Medicare Advantage)</v>
      </c>
      <c r="F31" s="15">
        <v>1136</v>
      </c>
      <c r="G31" s="15">
        <v>1136</v>
      </c>
      <c r="H31" s="15">
        <v>1136</v>
      </c>
      <c r="I31" s="15">
        <v>447</v>
      </c>
      <c r="J31" s="15">
        <v>279</v>
      </c>
      <c r="K31" s="13" t="s">
        <v>99</v>
      </c>
      <c r="L31" s="13" t="s">
        <v>99</v>
      </c>
      <c r="M31" s="14">
        <v>44951</v>
      </c>
    </row>
    <row r="32" spans="1:13" x14ac:dyDescent="0.25">
      <c r="A32" s="10" t="s">
        <v>67</v>
      </c>
      <c r="B32" s="10" t="s">
        <v>64</v>
      </c>
      <c r="C32" s="10" t="s">
        <v>64</v>
      </c>
      <c r="D32" s="10" t="s">
        <v>64</v>
      </c>
      <c r="E32" t="str">
        <f t="shared" ref="E32" si="1">CONCATENATE(C32," (",D32,")")</f>
        <v>Medicaid (Medicaid)</v>
      </c>
      <c r="F32" s="15" t="s">
        <v>79</v>
      </c>
      <c r="G32" s="15" t="s">
        <v>79</v>
      </c>
      <c r="H32" s="15" t="s">
        <v>79</v>
      </c>
      <c r="I32" s="15" t="s">
        <v>79</v>
      </c>
      <c r="J32" s="15" t="s">
        <v>79</v>
      </c>
      <c r="K32" s="15" t="s">
        <v>79</v>
      </c>
      <c r="L32" s="15" t="s">
        <v>79</v>
      </c>
      <c r="M32" s="14"/>
    </row>
    <row r="33" spans="1:13" x14ac:dyDescent="0.25">
      <c r="A33" s="10" t="s">
        <v>67</v>
      </c>
      <c r="B33" s="10" t="s">
        <v>63</v>
      </c>
      <c r="C33" s="10" t="s">
        <v>63</v>
      </c>
      <c r="D33" s="10" t="s">
        <v>63</v>
      </c>
      <c r="E33" t="str">
        <f t="shared" ref="E33" si="2">CONCATENATE(C33," (",D33,")")</f>
        <v>Medicare (Medicare)</v>
      </c>
      <c r="F33" s="15" t="s">
        <v>102</v>
      </c>
      <c r="G33" s="15" t="s">
        <v>102</v>
      </c>
      <c r="H33" s="15" t="s">
        <v>102</v>
      </c>
      <c r="I33" s="15" t="s">
        <v>102</v>
      </c>
      <c r="J33" s="15" t="s">
        <v>102</v>
      </c>
      <c r="K33" s="15" t="s">
        <v>102</v>
      </c>
      <c r="L33" s="15" t="s">
        <v>102</v>
      </c>
      <c r="M33" s="14"/>
    </row>
    <row r="34" spans="1:13" ht="45" x14ac:dyDescent="0.25">
      <c r="A34" s="39" t="s">
        <v>67</v>
      </c>
      <c r="B34" s="10" t="s">
        <v>88</v>
      </c>
      <c r="C34" s="10" t="s">
        <v>88</v>
      </c>
      <c r="D34" s="11" t="s">
        <v>17</v>
      </c>
      <c r="E34" t="str">
        <f t="shared" ref="E34:E35" si="3">CONCATENATE(C34," (",D34,")")</f>
        <v>Mines &amp; Associates (Commercial)</v>
      </c>
      <c r="F34" s="15">
        <v>1297</v>
      </c>
      <c r="G34" s="15">
        <v>1297</v>
      </c>
      <c r="H34" s="13">
        <v>1297</v>
      </c>
      <c r="I34" s="13">
        <v>515</v>
      </c>
      <c r="J34" s="13">
        <v>309</v>
      </c>
      <c r="K34" s="13" t="s">
        <v>99</v>
      </c>
      <c r="L34" s="16">
        <v>90</v>
      </c>
      <c r="M34" s="14">
        <v>44774</v>
      </c>
    </row>
    <row r="35" spans="1:13" ht="45" x14ac:dyDescent="0.25">
      <c r="A35" s="39" t="s">
        <v>67</v>
      </c>
      <c r="B35" s="10" t="s">
        <v>89</v>
      </c>
      <c r="C35" s="10" t="s">
        <v>38</v>
      </c>
      <c r="D35" s="11" t="s">
        <v>17</v>
      </c>
      <c r="E35" t="str">
        <f t="shared" si="3"/>
        <v>Multiplan (Commercial)</v>
      </c>
      <c r="F35" s="12" t="s">
        <v>94</v>
      </c>
      <c r="G35" s="12" t="s">
        <v>94</v>
      </c>
      <c r="H35" s="13" t="s">
        <v>94</v>
      </c>
      <c r="I35" s="13" t="s">
        <v>94</v>
      </c>
      <c r="J35" s="13" t="s">
        <v>94</v>
      </c>
      <c r="K35" s="13" t="s">
        <v>99</v>
      </c>
      <c r="L35" s="13" t="s">
        <v>99</v>
      </c>
      <c r="M35" s="14">
        <v>43023</v>
      </c>
    </row>
    <row r="36" spans="1:13" ht="45" x14ac:dyDescent="0.25">
      <c r="A36" s="39" t="s">
        <v>67</v>
      </c>
      <c r="B36" s="10" t="s">
        <v>90</v>
      </c>
      <c r="C36" s="10" t="s">
        <v>38</v>
      </c>
      <c r="D36" s="11" t="s">
        <v>17</v>
      </c>
      <c r="E36" t="str">
        <f t="shared" si="0"/>
        <v>Multiplan (Commercial)</v>
      </c>
      <c r="F36" s="12" t="s">
        <v>95</v>
      </c>
      <c r="G36" s="12" t="s">
        <v>95</v>
      </c>
      <c r="H36" s="13" t="s">
        <v>95</v>
      </c>
      <c r="I36" s="13" t="s">
        <v>95</v>
      </c>
      <c r="J36" s="13" t="s">
        <v>95</v>
      </c>
      <c r="K36" s="13" t="s">
        <v>99</v>
      </c>
      <c r="L36" s="13" t="s">
        <v>99</v>
      </c>
      <c r="M36" s="14">
        <v>43023</v>
      </c>
    </row>
    <row r="37" spans="1:13" ht="45" x14ac:dyDescent="0.25">
      <c r="A37" s="39" t="s">
        <v>67</v>
      </c>
      <c r="B37" s="10" t="s">
        <v>39</v>
      </c>
      <c r="C37" s="10" t="s">
        <v>38</v>
      </c>
      <c r="D37" s="11" t="s">
        <v>17</v>
      </c>
      <c r="E37" t="str">
        <f t="shared" si="0"/>
        <v>Multiplan (Commercial)</v>
      </c>
      <c r="F37" s="12" t="s">
        <v>96</v>
      </c>
      <c r="G37" s="12" t="s">
        <v>96</v>
      </c>
      <c r="H37" s="13" t="s">
        <v>96</v>
      </c>
      <c r="I37" s="13" t="s">
        <v>96</v>
      </c>
      <c r="J37" s="13" t="s">
        <v>96</v>
      </c>
      <c r="K37" s="13" t="s">
        <v>99</v>
      </c>
      <c r="L37" s="13" t="s">
        <v>99</v>
      </c>
      <c r="M37" s="14">
        <v>44287</v>
      </c>
    </row>
    <row r="38" spans="1:13" ht="45" x14ac:dyDescent="0.25">
      <c r="A38" s="39" t="s">
        <v>67</v>
      </c>
      <c r="B38" s="10" t="s">
        <v>74</v>
      </c>
      <c r="C38" s="10" t="s">
        <v>74</v>
      </c>
      <c r="D38" s="11" t="s">
        <v>17</v>
      </c>
      <c r="E38" t="str">
        <f t="shared" si="0"/>
        <v>Pinnacol Assurance (Commercial)</v>
      </c>
      <c r="F38" s="12" t="s">
        <v>80</v>
      </c>
      <c r="G38" s="12" t="s">
        <v>80</v>
      </c>
      <c r="H38" s="13" t="s">
        <v>80</v>
      </c>
      <c r="I38" s="13" t="s">
        <v>80</v>
      </c>
      <c r="J38" s="13" t="s">
        <v>80</v>
      </c>
      <c r="K38" s="13" t="s">
        <v>99</v>
      </c>
      <c r="L38" s="13" t="s">
        <v>99</v>
      </c>
      <c r="M38" s="14">
        <v>43525</v>
      </c>
    </row>
    <row r="39" spans="1:13" ht="30" x14ac:dyDescent="0.25">
      <c r="A39" s="39" t="s">
        <v>67</v>
      </c>
      <c r="B39" s="10" t="s">
        <v>40</v>
      </c>
      <c r="C39" s="10" t="s">
        <v>40</v>
      </c>
      <c r="D39" s="11" t="s">
        <v>17</v>
      </c>
      <c r="E39" t="str">
        <f t="shared" si="0"/>
        <v>Provider Networks of America (Commercial)</v>
      </c>
      <c r="F39" s="12" t="s">
        <v>41</v>
      </c>
      <c r="G39" s="12" t="s">
        <v>41</v>
      </c>
      <c r="H39" s="13" t="s">
        <v>41</v>
      </c>
      <c r="I39" s="13" t="s">
        <v>41</v>
      </c>
      <c r="J39" s="13" t="s">
        <v>41</v>
      </c>
      <c r="K39" s="13" t="s">
        <v>41</v>
      </c>
      <c r="L39" s="13" t="s">
        <v>99</v>
      </c>
      <c r="M39" s="14">
        <v>44414</v>
      </c>
    </row>
    <row r="40" spans="1:13" ht="45" x14ac:dyDescent="0.25">
      <c r="A40" s="39" t="s">
        <v>67</v>
      </c>
      <c r="B40" s="10" t="s">
        <v>75</v>
      </c>
      <c r="C40" s="10" t="s">
        <v>75</v>
      </c>
      <c r="D40" s="11" t="s">
        <v>17</v>
      </c>
      <c r="E40" t="str">
        <f t="shared" si="0"/>
        <v>Rocky Mountain Health Plan (Commercial)</v>
      </c>
      <c r="F40" s="12">
        <v>1175</v>
      </c>
      <c r="G40" s="12">
        <v>1175</v>
      </c>
      <c r="H40" s="13">
        <v>1175</v>
      </c>
      <c r="I40" s="13">
        <v>485</v>
      </c>
      <c r="J40" s="13">
        <v>360</v>
      </c>
      <c r="K40" s="13" t="s">
        <v>99</v>
      </c>
      <c r="L40" s="13" t="s">
        <v>99</v>
      </c>
      <c r="M40" s="14">
        <v>44480</v>
      </c>
    </row>
    <row r="41" spans="1:13" ht="45" x14ac:dyDescent="0.25">
      <c r="A41" s="39" t="s">
        <v>67</v>
      </c>
      <c r="B41" s="10" t="s">
        <v>75</v>
      </c>
      <c r="C41" s="10" t="s">
        <v>75</v>
      </c>
      <c r="D41" s="11" t="s">
        <v>27</v>
      </c>
      <c r="E41" t="str">
        <f t="shared" si="0"/>
        <v>Rocky Mountain Health Plan (Managed Medicaid)</v>
      </c>
      <c r="F41" s="15">
        <v>950</v>
      </c>
      <c r="G41" s="15" t="s">
        <v>81</v>
      </c>
      <c r="H41" s="17" t="s">
        <v>82</v>
      </c>
      <c r="I41" s="13">
        <v>450</v>
      </c>
      <c r="J41" s="13">
        <v>250</v>
      </c>
      <c r="K41" s="13" t="s">
        <v>99</v>
      </c>
      <c r="L41" s="16">
        <v>80</v>
      </c>
      <c r="M41" s="14">
        <v>44197</v>
      </c>
    </row>
    <row r="42" spans="1:13" ht="45" x14ac:dyDescent="0.25">
      <c r="A42" s="39" t="s">
        <v>67</v>
      </c>
      <c r="B42" s="10" t="s">
        <v>65</v>
      </c>
      <c r="C42" s="10" t="s">
        <v>42</v>
      </c>
      <c r="D42" s="11" t="s">
        <v>43</v>
      </c>
      <c r="E42" t="str">
        <f t="shared" si="0"/>
        <v>Tricare (Other Governmental)</v>
      </c>
      <c r="F42" s="12" t="s">
        <v>44</v>
      </c>
      <c r="G42" s="12" t="s">
        <v>44</v>
      </c>
      <c r="H42" s="13" t="s">
        <v>99</v>
      </c>
      <c r="I42" s="13" t="s">
        <v>83</v>
      </c>
      <c r="J42" s="13" t="s">
        <v>83</v>
      </c>
      <c r="K42" s="13" t="s">
        <v>99</v>
      </c>
      <c r="L42" s="16" t="s">
        <v>44</v>
      </c>
      <c r="M42" s="14">
        <v>43115</v>
      </c>
    </row>
    <row r="43" spans="1:13" ht="45" x14ac:dyDescent="0.25">
      <c r="A43" s="10" t="s">
        <v>67</v>
      </c>
      <c r="B43" s="10" t="s">
        <v>45</v>
      </c>
      <c r="C43" s="10" t="s">
        <v>46</v>
      </c>
      <c r="D43" s="11" t="s">
        <v>17</v>
      </c>
      <c r="E43" t="str">
        <f t="shared" si="0"/>
        <v>UBH (Commercial)</v>
      </c>
      <c r="F43" s="12">
        <v>1157</v>
      </c>
      <c r="G43" s="12">
        <v>1157</v>
      </c>
      <c r="H43" s="12">
        <v>1157</v>
      </c>
      <c r="I43" s="12">
        <v>416</v>
      </c>
      <c r="J43" s="12">
        <v>237</v>
      </c>
      <c r="K43" s="13" t="s">
        <v>99</v>
      </c>
      <c r="L43" s="13" t="s">
        <v>99</v>
      </c>
      <c r="M43" s="14">
        <v>45200</v>
      </c>
    </row>
    <row r="44" spans="1:13" ht="45" x14ac:dyDescent="0.25">
      <c r="A44" s="10" t="s">
        <v>67</v>
      </c>
      <c r="B44" s="10" t="s">
        <v>45</v>
      </c>
      <c r="C44" s="10" t="s">
        <v>46</v>
      </c>
      <c r="D44" s="11" t="s">
        <v>19</v>
      </c>
      <c r="E44" t="str">
        <f t="shared" si="0"/>
        <v>UBH (Medicare Advantage)</v>
      </c>
      <c r="F44" s="12" t="s">
        <v>84</v>
      </c>
      <c r="G44" s="12" t="s">
        <v>84</v>
      </c>
      <c r="H44" s="13" t="s">
        <v>84</v>
      </c>
      <c r="I44" s="13">
        <v>416</v>
      </c>
      <c r="J44" s="13">
        <v>237</v>
      </c>
      <c r="K44" s="40" t="s">
        <v>99</v>
      </c>
      <c r="L44" s="40" t="s">
        <v>99</v>
      </c>
      <c r="M44" s="14">
        <v>45200</v>
      </c>
    </row>
    <row r="45" spans="1:13" ht="45" x14ac:dyDescent="0.25">
      <c r="A45" s="39" t="s">
        <v>67</v>
      </c>
      <c r="B45" s="10" t="s">
        <v>98</v>
      </c>
      <c r="C45" s="10" t="s">
        <v>47</v>
      </c>
      <c r="D45" s="11" t="s">
        <v>43</v>
      </c>
      <c r="E45" t="str">
        <f t="shared" si="0"/>
        <v>VA (Other Governmental)</v>
      </c>
      <c r="F45" s="12" t="s">
        <v>20</v>
      </c>
      <c r="G45" s="12" t="s">
        <v>20</v>
      </c>
      <c r="H45" s="13" t="s">
        <v>99</v>
      </c>
      <c r="I45" s="13" t="s">
        <v>20</v>
      </c>
      <c r="J45" s="13" t="s">
        <v>20</v>
      </c>
      <c r="K45" s="40" t="s">
        <v>99</v>
      </c>
      <c r="L45" s="13" t="s">
        <v>99</v>
      </c>
      <c r="M45" s="14">
        <v>44109</v>
      </c>
    </row>
    <row r="46" spans="1:13" x14ac:dyDescent="0.25">
      <c r="F46" s="19"/>
      <c r="G46" s="20"/>
      <c r="H46" s="20"/>
      <c r="I46" s="19"/>
      <c r="J46" s="19"/>
      <c r="K46" s="20"/>
      <c r="L46" s="21"/>
      <c r="M46" s="14"/>
    </row>
    <row r="47" spans="1:13" x14ac:dyDescent="0.25">
      <c r="F47" s="22"/>
      <c r="G47" s="22"/>
      <c r="H47" s="22"/>
      <c r="I47" s="22"/>
      <c r="J47" s="22"/>
      <c r="K47" s="23"/>
      <c r="L47" s="24"/>
      <c r="M47" s="24"/>
    </row>
    <row r="48" spans="1:13" x14ac:dyDescent="0.25">
      <c r="F48" s="22"/>
      <c r="G48" s="22"/>
      <c r="H48" s="22"/>
      <c r="I48" s="22"/>
      <c r="J48" s="22"/>
      <c r="K48" s="22"/>
      <c r="L48" s="22"/>
      <c r="M48" s="24"/>
    </row>
    <row r="49" spans="6:13" x14ac:dyDescent="0.25">
      <c r="F49" s="22"/>
      <c r="G49" s="22"/>
      <c r="H49" s="22"/>
      <c r="I49" s="22"/>
      <c r="J49" s="22"/>
      <c r="K49" s="22"/>
      <c r="L49" s="22"/>
      <c r="M49" s="24"/>
    </row>
    <row r="50" spans="6:13" x14ac:dyDescent="0.25">
      <c r="F50" s="22"/>
      <c r="G50" s="22"/>
      <c r="H50" s="22"/>
      <c r="I50" s="22"/>
      <c r="J50" s="22"/>
      <c r="K50" s="22"/>
      <c r="L50" s="24"/>
      <c r="M50" s="24"/>
    </row>
  </sheetData>
  <conditionalFormatting sqref="A2:C45">
    <cfRule type="containsBlanks" dxfId="3" priority="5">
      <formula>LEN(TRIM(A2))=0</formula>
    </cfRule>
  </conditionalFormatting>
  <conditionalFormatting sqref="D2:D31 D34:D45">
    <cfRule type="containsBlanks" dxfId="4" priority="4">
      <formula>LEN(TRIM(D2))=0</formula>
    </cfRule>
  </conditionalFormatting>
  <conditionalFormatting sqref="F2:M45">
    <cfRule type="containsBlanks" dxfId="2" priority="3">
      <formula>LEN(TRIM(F2))=0</formula>
    </cfRule>
  </conditionalFormatting>
  <conditionalFormatting sqref="D32">
    <cfRule type="containsBlanks" dxfId="1" priority="2">
      <formula>LEN(TRIM(D32))=0</formula>
    </cfRule>
  </conditionalFormatting>
  <conditionalFormatting sqref="D33">
    <cfRule type="containsBlanks" dxfId="0" priority="1">
      <formula>LEN(TRIM(D33))=0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2023-12-27T19:40:22Z</dcterms:modified>
</cp:coreProperties>
</file>